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ubject Property" sheetId="1" r:id="rId1"/>
    <sheet name="Sold Comps" sheetId="2" r:id="rId2"/>
    <sheet name="Active &amp; Pending" sheetId="3" r:id="rId3"/>
    <sheet name="Price Range"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3">
    <numFmt numFmtId="56" formatCode="&quot;上午/下午 &quot;hh&quot;時&quot;mm&quot;分&quot;ss&quot;秒 &quot;"/>
    <numFmt numFmtId="60" formatCode="&quot;$&quot;#,##0"/>
    <numFmt numFmtId="61" formatCode="&quot;$&quot;#,##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NumberFormat="1"/>
    <xf numFmtId="60" fontId="0" fillId="0" borderId="0" xfId="0" applyNumberFormat="1"/>
    <xf numFmtId="3" fontId="0" fillId="0" borderId="0" xfId="0" applyNumberFormat="1"/>
    <xf numFmtId="61"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8"/>
  <sheetViews>
    <sheetView workbookViewId="0"/>
  </sheetViews>
  <cols>
    <col min="1" max="1" width="22.83203125" customWidth="1"/>
    <col min="2" max="2" width="60.83203125" customWidth="1"/>
  </cols>
  <sheetData>
    <row r="1">
      <c r="A1" t="str">
        <v>Subject Property</v>
      </c>
    </row>
    <row r="2">
      <c r="A2" t="str">
        <v>Fill in the home you are pricing. Every comp on the Sold Comps sheet is compared against these values.</v>
      </c>
    </row>
    <row r="4">
      <c r="A4" t="str">
        <v>Field</v>
      </c>
      <c r="B4" t="str">
        <v>Value</v>
      </c>
    </row>
    <row r="5">
      <c r="A5" t="str">
        <v>Address</v>
      </c>
      <c r="B5" t="str">
        <v>123 Main St, Anytown, ST 00000</v>
      </c>
    </row>
    <row r="6">
      <c r="A6" t="str">
        <v>Prepared for</v>
      </c>
      <c r="B6" t="str">
        <v>Seller name</v>
      </c>
    </row>
    <row r="7">
      <c r="A7" t="str">
        <v>Prepared by</v>
      </c>
      <c r="B7" t="str">
        <v>Agent name, license #, brokerage</v>
      </c>
    </row>
    <row r="8">
      <c r="A8" t="str">
        <v>Date of CMA</v>
      </c>
      <c r="B8" t="str">
        <v>2026-09-16</v>
      </c>
    </row>
    <row r="9">
      <c r="A9" t="str">
        <v>Beds</v>
      </c>
      <c r="B9">
        <v>3</v>
      </c>
    </row>
    <row r="10">
      <c r="A10" t="str">
        <v>Baths</v>
      </c>
      <c r="B10">
        <v>2</v>
      </c>
    </row>
    <row r="11">
      <c r="A11" t="str">
        <v>Square feet</v>
      </c>
      <c r="B11">
        <v>1850</v>
      </c>
    </row>
    <row r="12">
      <c r="A12" t="str">
        <v>Lot size (sq ft)</v>
      </c>
      <c r="B12">
        <v>7500</v>
      </c>
    </row>
    <row r="13">
      <c r="A13" t="str">
        <v>Year built</v>
      </c>
      <c r="B13">
        <v>1998</v>
      </c>
    </row>
    <row r="14">
      <c r="A14" t="str">
        <v>Garage spaces</v>
      </c>
      <c r="B14">
        <v>2</v>
      </c>
    </row>
    <row r="15">
      <c r="A15" t="str">
        <v>Condition (1-5)</v>
      </c>
      <c r="B15">
        <v>4</v>
      </c>
    </row>
    <row r="16">
      <c r="A16" t="str">
        <v>Basement</v>
      </c>
      <c r="B16" t="str">
        <v>Unfinished</v>
      </c>
    </row>
    <row r="17">
      <c r="A17" t="str">
        <v>Pool</v>
      </c>
      <c r="B17" t="str">
        <v>No</v>
      </c>
    </row>
    <row r="18">
      <c r="A18" t="str">
        <v>Condition notes</v>
      </c>
      <c r="B18" t="str">
        <v>Updated kitchen 2022, original baths, roof 8 years old</v>
      </c>
    </row>
  </sheetData>
  <ignoredErrors>
    <ignoredError numberStoredAsText="1" sqref="A1:B18"/>
  </ignoredErrors>
</worksheet>
</file>

<file path=xl/worksheets/sheet2.xml><?xml version="1.0" encoding="utf-8"?>
<worksheet xmlns="http://schemas.openxmlformats.org/spreadsheetml/2006/main" xmlns:r="http://schemas.openxmlformats.org/officeDocument/2006/relationships">
  <dimension ref="A1:T13"/>
  <sheetViews>
    <sheetView workbookViewId="0"/>
  </sheetViews>
  <cols>
    <col min="1" max="1" width="18.83203125" customWidth="1"/>
    <col min="2" max="2" width="12.83203125" customWidth="1"/>
    <col min="3" max="3" width="12.83203125" customWidth="1"/>
    <col min="4" max="4" width="6.83203125" customWidth="1"/>
    <col min="5" max="5" width="6.83203125" customWidth="1"/>
    <col min="6" max="6" width="12.83203125" customWidth="1"/>
    <col min="7" max="7" width="14.83203125" customWidth="1"/>
    <col min="8" max="8" width="10.83203125" customWidth="1"/>
    <col min="9" max="9" width="13.83203125" customWidth="1"/>
    <col min="10" max="10" width="14.83203125" customWidth="1"/>
    <col min="11" max="11" width="12.83203125" customWidth="1"/>
    <col min="12" max="12" width="14.83203125" customWidth="1"/>
    <col min="13" max="13" width="13.83203125" customWidth="1"/>
    <col min="14" max="14" width="12.83203125" customWidth="1"/>
    <col min="15" max="15" width="12.83203125" customWidth="1"/>
    <col min="16" max="16" width="12.83203125" customWidth="1"/>
    <col min="17" max="17" width="14.83203125" customWidth="1"/>
    <col min="18" max="18" width="12.83203125" customWidth="1"/>
    <col min="19" max="19" width="12.83203125" customWidth="1"/>
    <col min="20" max="20" width="15.83203125" customWidth="1"/>
  </cols>
  <sheetData>
    <row r="1">
      <c r="A1" t="str">
        <v>Sold Comps</v>
      </c>
    </row>
    <row r="2">
      <c r="A2" t="str">
        <v>Enter 3 to 6 recently sold homes (replace the sample rows). Columns M through T are formulas. Adjustments move each comp toward the subject: if a comp has more of something than the subject, its adjustment is negative. Change a rate in row 5 and every comp updates.</v>
      </c>
    </row>
    <row r="4">
      <c r="A4" t="str">
        <v>Adjustment rates</v>
      </c>
      <c r="B4" t="str">
        <v>Per sq ft</v>
      </c>
      <c r="C4" t="str">
        <v>Per bedroom</v>
      </c>
      <c r="D4" t="str">
        <v>Per bathroom</v>
      </c>
      <c r="E4" t="str">
        <v>Per condition point</v>
      </c>
      <c r="F4" t="str">
        <v>Per garage space</v>
      </c>
      <c r="G4" t="str">
        <v>Per 1,000 sq ft of lot</v>
      </c>
    </row>
    <row r="5">
      <c r="A5" t="str">
        <v/>
      </c>
      <c r="B5" s="1">
        <v>100</v>
      </c>
      <c r="C5" s="1">
        <v>10000</v>
      </c>
      <c r="D5" s="1">
        <v>7500</v>
      </c>
      <c r="E5" s="1">
        <v>10000</v>
      </c>
      <c r="F5" s="1">
        <v>8000</v>
      </c>
      <c r="G5" s="1">
        <v>2000</v>
      </c>
    </row>
    <row r="7">
      <c r="A7" t="str">
        <v>Address</v>
      </c>
      <c r="B7" t="str">
        <v>Sale date</v>
      </c>
      <c r="C7" t="str">
        <v>Sale price</v>
      </c>
      <c r="D7" t="str">
        <v>Beds</v>
      </c>
      <c r="E7" t="str">
        <v>Baths</v>
      </c>
      <c r="F7" t="str">
        <v>Square feet</v>
      </c>
      <c r="G7" t="str">
        <v>Lot size (sq ft)</v>
      </c>
      <c r="H7" t="str">
        <v>Year built</v>
      </c>
      <c r="I7" t="str">
        <v>Garage spaces</v>
      </c>
      <c r="J7" t="str">
        <v>Condition (1-5)</v>
      </c>
      <c r="K7" t="str">
        <v>Distance (mi)</v>
      </c>
      <c r="L7" t="str">
        <v>Days on market</v>
      </c>
      <c r="M7" t="str">
        <v>Price / sq ft</v>
      </c>
      <c r="N7" t="str">
        <v>Sq ft adj.</v>
      </c>
      <c r="O7" t="str">
        <v>Beds adj.</v>
      </c>
      <c r="P7" t="str">
        <v>Baths adj.</v>
      </c>
      <c r="Q7" t="str">
        <v>Condition adj.</v>
      </c>
      <c r="R7" t="str">
        <v>Garage adj.</v>
      </c>
      <c r="S7" t="str">
        <v>Lot adj.</v>
      </c>
      <c r="T7" t="str">
        <v>Adjusted price</v>
      </c>
    </row>
    <row r="8">
      <c r="A8" t="str">
        <v>45 Oak Ave</v>
      </c>
      <c r="B8" t="str">
        <v>2026-08-02</v>
      </c>
      <c r="C8" s="1">
        <v>512000</v>
      </c>
      <c r="D8">
        <v>3</v>
      </c>
      <c r="E8">
        <v>2</v>
      </c>
      <c r="F8" s="2">
        <v>1790</v>
      </c>
      <c r="G8" s="2">
        <v>7200</v>
      </c>
      <c r="H8">
        <v>1995</v>
      </c>
      <c r="I8">
        <v>2</v>
      </c>
      <c r="J8">
        <v>4</v>
      </c>
      <c r="K8">
        <v>0.4</v>
      </c>
      <c r="L8">
        <v>12</v>
      </c>
      <c r="M8" s="3">
        <f>C8/F8</f>
        <v>286.0335195530726</v>
      </c>
      <c r="N8" s="1">
        <f>('Subject Property'!$B$11-F8)*$B$5</f>
        <v>6000</v>
      </c>
      <c r="O8" s="1">
        <f>('Subject Property'!$B$9-D8)*$C$5</f>
        <v>0</v>
      </c>
      <c r="P8" s="1">
        <f>('Subject Property'!$B$10-E8)*$D$5</f>
        <v>0</v>
      </c>
      <c r="Q8" s="1">
        <f>('Subject Property'!$B$15-J8)*$E$5</f>
        <v>0</v>
      </c>
      <c r="R8" s="1">
        <f>('Subject Property'!$B$14-I8)*$F$5</f>
        <v>0</v>
      </c>
      <c r="S8" s="1">
        <f>('Subject Property'!$B$12-G8)/1000*$G$5</f>
        <v>600</v>
      </c>
      <c r="T8" s="1">
        <f>C8+SUM(N8:S8)</f>
        <v>518600</v>
      </c>
    </row>
    <row r="9">
      <c r="A9" t="str">
        <v>210 Elm St</v>
      </c>
      <c r="B9" t="str">
        <v>2026-07-19</v>
      </c>
      <c r="C9" s="1">
        <v>539000</v>
      </c>
      <c r="D9">
        <v>4</v>
      </c>
      <c r="E9">
        <v>2.5</v>
      </c>
      <c r="F9" s="2">
        <v>2010</v>
      </c>
      <c r="G9" s="2">
        <v>8100</v>
      </c>
      <c r="H9">
        <v>2001</v>
      </c>
      <c r="I9">
        <v>2</v>
      </c>
      <c r="J9">
        <v>4</v>
      </c>
      <c r="K9">
        <v>0.7</v>
      </c>
      <c r="L9">
        <v>21</v>
      </c>
      <c r="M9" s="3">
        <f>C9/F9</f>
        <v>268.1592039800995</v>
      </c>
      <c r="N9" s="1">
        <f>('Subject Property'!$B$11-F9)*$B$5</f>
        <v>-16000</v>
      </c>
      <c r="O9" s="1">
        <f>('Subject Property'!$B$9-D9)*$C$5</f>
        <v>-10000</v>
      </c>
      <c r="P9" s="1">
        <f>('Subject Property'!$B$10-E9)*$D$5</f>
        <v>-3750</v>
      </c>
      <c r="Q9" s="1">
        <f>('Subject Property'!$B$15-J9)*$E$5</f>
        <v>0</v>
      </c>
      <c r="R9" s="1">
        <f>('Subject Property'!$B$14-I9)*$F$5</f>
        <v>0</v>
      </c>
      <c r="S9" s="1">
        <f>('Subject Property'!$B$12-G9)/1000*$G$5</f>
        <v>-1200</v>
      </c>
      <c r="T9" s="1">
        <f>C9+SUM(N9:S9)</f>
        <v>508050</v>
      </c>
    </row>
    <row r="10">
      <c r="A10" t="str">
        <v>88 Birch Ln</v>
      </c>
      <c r="B10" t="str">
        <v>2026-06-30</v>
      </c>
      <c r="C10" s="1">
        <v>498000</v>
      </c>
      <c r="D10">
        <v>3</v>
      </c>
      <c r="E10">
        <v>2</v>
      </c>
      <c r="F10" s="2">
        <v>1880</v>
      </c>
      <c r="G10" s="2">
        <v>6900</v>
      </c>
      <c r="H10">
        <v>1996</v>
      </c>
      <c r="I10">
        <v>2</v>
      </c>
      <c r="J10">
        <v>3</v>
      </c>
      <c r="K10">
        <v>0.5</v>
      </c>
      <c r="L10">
        <v>34</v>
      </c>
      <c r="M10" s="3">
        <f>C10/F10</f>
        <v>264.8936170212766</v>
      </c>
      <c r="N10" s="1">
        <f>('Subject Property'!$B$11-F10)*$B$5</f>
        <v>-3000</v>
      </c>
      <c r="O10" s="1">
        <f>('Subject Property'!$B$9-D10)*$C$5</f>
        <v>0</v>
      </c>
      <c r="P10" s="1">
        <f>('Subject Property'!$B$10-E10)*$D$5</f>
        <v>0</v>
      </c>
      <c r="Q10" s="1">
        <f>('Subject Property'!$B$15-J10)*$E$5</f>
        <v>10000</v>
      </c>
      <c r="R10" s="1">
        <f>('Subject Property'!$B$14-I10)*$F$5</f>
        <v>0</v>
      </c>
      <c r="S10" s="1">
        <f>('Subject Property'!$B$12-G10)/1000*$G$5</f>
        <v>1200</v>
      </c>
      <c r="T10" s="1">
        <f>C10+SUM(N10:S10)</f>
        <v>506200</v>
      </c>
    </row>
    <row r="11">
      <c r="A11" t="str">
        <v>17 Cedar Ct</v>
      </c>
      <c r="B11" t="str">
        <v>2026-06-11</v>
      </c>
      <c r="C11" s="1">
        <v>525000</v>
      </c>
      <c r="D11">
        <v>3</v>
      </c>
      <c r="E11">
        <v>2</v>
      </c>
      <c r="F11" s="2">
        <v>1920</v>
      </c>
      <c r="G11" s="2">
        <v>7600</v>
      </c>
      <c r="H11">
        <v>1999</v>
      </c>
      <c r="I11">
        <v>1</v>
      </c>
      <c r="J11">
        <v>4</v>
      </c>
      <c r="K11">
        <v>0.9</v>
      </c>
      <c r="L11">
        <v>9</v>
      </c>
      <c r="M11" s="3">
        <f>C11/F11</f>
        <v>273.4375</v>
      </c>
      <c r="N11" s="1">
        <f>('Subject Property'!$B$11-F11)*$B$5</f>
        <v>-7000</v>
      </c>
      <c r="O11" s="1">
        <f>('Subject Property'!$B$9-D11)*$C$5</f>
        <v>0</v>
      </c>
      <c r="P11" s="1">
        <f>('Subject Property'!$B$10-E11)*$D$5</f>
        <v>0</v>
      </c>
      <c r="Q11" s="1">
        <f>('Subject Property'!$B$15-J11)*$E$5</f>
        <v>0</v>
      </c>
      <c r="R11" s="1">
        <f>('Subject Property'!$B$14-I11)*$F$5</f>
        <v>8000</v>
      </c>
      <c r="S11" s="1">
        <f>('Subject Property'!$B$12-G11)/1000*$G$5</f>
        <v>-200</v>
      </c>
      <c r="T11" s="1">
        <f>C11+SUM(N11:S11)</f>
        <v>525800</v>
      </c>
    </row>
    <row r="12">
      <c r="A12" t="str">
        <v>302 Maple Dr</v>
      </c>
      <c r="B12" t="str">
        <v>2026-05-28</v>
      </c>
      <c r="C12" s="1">
        <v>484000</v>
      </c>
      <c r="D12">
        <v>3</v>
      </c>
      <c r="E12">
        <v>1.5</v>
      </c>
      <c r="F12" s="2">
        <v>1700</v>
      </c>
      <c r="G12" s="2">
        <v>7300</v>
      </c>
      <c r="H12">
        <v>1994</v>
      </c>
      <c r="I12">
        <v>2</v>
      </c>
      <c r="J12">
        <v>3</v>
      </c>
      <c r="K12">
        <v>0.6</v>
      </c>
      <c r="L12">
        <v>41</v>
      </c>
      <c r="M12" s="3">
        <f>C12/F12</f>
        <v>284.70588235294116</v>
      </c>
      <c r="N12" s="1">
        <f>('Subject Property'!$B$11-F12)*$B$5</f>
        <v>15000</v>
      </c>
      <c r="O12" s="1">
        <f>('Subject Property'!$B$9-D12)*$C$5</f>
        <v>0</v>
      </c>
      <c r="P12" s="1">
        <f>('Subject Property'!$B$10-E12)*$D$5</f>
        <v>3750</v>
      </c>
      <c r="Q12" s="1">
        <f>('Subject Property'!$B$15-J12)*$E$5</f>
        <v>10000</v>
      </c>
      <c r="R12" s="1">
        <f>('Subject Property'!$B$14-I12)*$F$5</f>
        <v>0</v>
      </c>
      <c r="S12" s="1">
        <f>('Subject Property'!$B$12-G12)/1000*$G$5</f>
        <v>400</v>
      </c>
      <c r="T12" s="1">
        <f>C12+SUM(N12:S12)</f>
        <v>513150</v>
      </c>
    </row>
    <row r="13">
      <c r="A13" t="str">
        <v>61 Pine Rd</v>
      </c>
      <c r="B13" t="str">
        <v>2026-05-15</v>
      </c>
      <c r="C13" s="1">
        <v>551000</v>
      </c>
      <c r="D13">
        <v>4</v>
      </c>
      <c r="E13">
        <v>3</v>
      </c>
      <c r="F13" s="2">
        <v>2100</v>
      </c>
      <c r="G13" s="2">
        <v>9000</v>
      </c>
      <c r="H13">
        <v>2003</v>
      </c>
      <c r="I13">
        <v>2</v>
      </c>
      <c r="J13">
        <v>5</v>
      </c>
      <c r="K13">
        <v>1.1</v>
      </c>
      <c r="L13">
        <v>18</v>
      </c>
      <c r="M13" s="3">
        <f>C13/F13</f>
        <v>262.3809523809524</v>
      </c>
      <c r="N13" s="1">
        <f>('Subject Property'!$B$11-F13)*$B$5</f>
        <v>-25000</v>
      </c>
      <c r="O13" s="1">
        <f>('Subject Property'!$B$9-D13)*$C$5</f>
        <v>-10000</v>
      </c>
      <c r="P13" s="1">
        <f>('Subject Property'!$B$10-E13)*$D$5</f>
        <v>-7500</v>
      </c>
      <c r="Q13" s="1">
        <f>('Subject Property'!$B$15-J13)*$E$5</f>
        <v>-10000</v>
      </c>
      <c r="R13" s="1">
        <f>('Subject Property'!$B$14-I13)*$F$5</f>
        <v>0</v>
      </c>
      <c r="S13" s="1">
        <f>('Subject Property'!$B$12-G13)/1000*$G$5</f>
        <v>-3000</v>
      </c>
      <c r="T13" s="1">
        <f>C13+SUM(N13:S13)</f>
        <v>495500</v>
      </c>
    </row>
  </sheetData>
  <ignoredErrors>
    <ignoredError numberStoredAsText="1" sqref="A1:T13"/>
  </ignoredErrors>
</worksheet>
</file>

<file path=xl/worksheets/sheet3.xml><?xml version="1.0" encoding="utf-8"?>
<worksheet xmlns="http://schemas.openxmlformats.org/spreadsheetml/2006/main" xmlns:r="http://schemas.openxmlformats.org/officeDocument/2006/relationships">
  <dimension ref="A1:L8"/>
  <sheetViews>
    <sheetView workbookViewId="0"/>
  </sheetViews>
  <cols>
    <col min="1" max="1" width="10.83203125" customWidth="1"/>
    <col min="2" max="2" width="18.83203125" customWidth="1"/>
    <col min="3" max="3" width="12.83203125" customWidth="1"/>
    <col min="4" max="4" width="6.83203125" customWidth="1"/>
    <col min="5" max="5" width="6.83203125" customWidth="1"/>
    <col min="6" max="6" width="12.83203125" customWidth="1"/>
    <col min="7" max="7" width="14.83203125" customWidth="1"/>
    <col min="8" max="8" width="10.83203125" customWidth="1"/>
    <col min="9" max="9" width="12.83203125" customWidth="1"/>
    <col min="10" max="10" width="14.83203125" customWidth="1"/>
    <col min="11" max="11" width="13.83203125" customWidth="1"/>
    <col min="12" max="12" width="30.83203125" customWidth="1"/>
  </cols>
  <sheetData>
    <row r="1">
      <c r="A1" t="str">
        <v>Active and Pending Listings</v>
      </c>
    </row>
    <row r="2">
      <c r="A2" t="str">
        <v>These have not sold, so they do not set the price. Active listings show what the subject competes against today; pending listings show where the market is heading.</v>
      </c>
    </row>
    <row r="4">
      <c r="A4" t="str">
        <v>Status</v>
      </c>
      <c r="B4" t="str">
        <v>Address</v>
      </c>
      <c r="C4" t="str">
        <v>List price</v>
      </c>
      <c r="D4" t="str">
        <v>Beds</v>
      </c>
      <c r="E4" t="str">
        <v>Baths</v>
      </c>
      <c r="F4" t="str">
        <v>Square feet</v>
      </c>
      <c r="G4" t="str">
        <v>Lot size (sq ft)</v>
      </c>
      <c r="H4" t="str">
        <v>Year built</v>
      </c>
      <c r="I4" t="str">
        <v>Distance (mi)</v>
      </c>
      <c r="J4" t="str">
        <v>Days on market</v>
      </c>
      <c r="K4" t="str">
        <v>Price / sq ft</v>
      </c>
      <c r="L4" t="str">
        <v>Notes</v>
      </c>
    </row>
    <row r="5">
      <c r="A5" t="str">
        <v>Active</v>
      </c>
      <c r="B5" t="str">
        <v>9 Willow Way</v>
      </c>
      <c r="C5" s="1">
        <v>549000</v>
      </c>
      <c r="D5">
        <v>3</v>
      </c>
      <c r="E5">
        <v>2</v>
      </c>
      <c r="F5">
        <v>1900</v>
      </c>
      <c r="G5">
        <v>7400</v>
      </c>
      <c r="H5">
        <v>2000</v>
      </c>
      <c r="I5">
        <v>0.3</v>
      </c>
      <c r="J5">
        <v>14</v>
      </c>
      <c r="K5" s="3">
        <f>C5/F5</f>
        <v>288.94736842105266</v>
      </c>
      <c r="L5" t="str">
        <v>Staged, new roof</v>
      </c>
    </row>
    <row r="6">
      <c r="A6" t="str">
        <v>Active</v>
      </c>
      <c r="B6" t="str">
        <v>140 Spruce St</v>
      </c>
      <c r="C6" s="1">
        <v>529900</v>
      </c>
      <c r="D6">
        <v>3</v>
      </c>
      <c r="E6">
        <v>2</v>
      </c>
      <c r="F6">
        <v>1820</v>
      </c>
      <c r="G6">
        <v>7000</v>
      </c>
      <c r="H6">
        <v>1997</v>
      </c>
      <c r="I6">
        <v>0.8</v>
      </c>
      <c r="J6">
        <v>27</v>
      </c>
      <c r="K6" s="3">
        <f>C6/F6</f>
        <v>291.15384615384613</v>
      </c>
      <c r="L6" t="str">
        <v>One price cut so far</v>
      </c>
    </row>
    <row r="7">
      <c r="A7" t="str">
        <v>Pending</v>
      </c>
      <c r="B7" t="str">
        <v>72 Aspen Ct</v>
      </c>
      <c r="C7" s="1">
        <v>535000</v>
      </c>
      <c r="D7">
        <v>3</v>
      </c>
      <c r="E7">
        <v>2.5</v>
      </c>
      <c r="F7">
        <v>1950</v>
      </c>
      <c r="G7">
        <v>7800</v>
      </c>
      <c r="H7">
        <v>1999</v>
      </c>
      <c r="I7">
        <v>0.5</v>
      </c>
      <c r="J7">
        <v>6</v>
      </c>
      <c r="K7" s="3">
        <f>C7/F7</f>
        <v>274.35897435897436</v>
      </c>
      <c r="L7" t="str">
        <v>Multiple offers</v>
      </c>
    </row>
    <row r="8">
      <c r="A8" t="str">
        <v>Pending</v>
      </c>
      <c r="B8" t="str">
        <v>5 Hemlock Rd</v>
      </c>
      <c r="C8" s="1">
        <v>519000</v>
      </c>
      <c r="D8">
        <v>3</v>
      </c>
      <c r="E8">
        <v>2</v>
      </c>
      <c r="F8">
        <v>1800</v>
      </c>
      <c r="G8">
        <v>7100</v>
      </c>
      <c r="H8">
        <v>1996</v>
      </c>
      <c r="I8">
        <v>0.6</v>
      </c>
      <c r="J8">
        <v>19</v>
      </c>
      <c r="K8" s="3">
        <f>C8/F8</f>
        <v>288.3333333333333</v>
      </c>
      <c r="L8" t="str">
        <v/>
      </c>
    </row>
  </sheetData>
  <ignoredErrors>
    <ignoredError numberStoredAsText="1" sqref="A1:L8"/>
  </ignoredErrors>
</worksheet>
</file>

<file path=xl/worksheets/sheet4.xml><?xml version="1.0" encoding="utf-8"?>
<worksheet xmlns="http://schemas.openxmlformats.org/spreadsheetml/2006/main" xmlns:r="http://schemas.openxmlformats.org/officeDocument/2006/relationships">
  <dimension ref="A1:B9"/>
  <sheetViews>
    <sheetView workbookViewId="0"/>
  </sheetViews>
  <cols>
    <col min="1" max="1" width="42.83203125" customWidth="1"/>
    <col min="2" max="2" width="70.83203125" customWidth="1"/>
  </cols>
  <sheetData>
    <row r="1">
      <c r="A1" t="str">
        <v>Price Range and Recommendation</v>
      </c>
    </row>
    <row r="2">
      <c r="A2" t="str">
        <v>How to use: fill in the Subject Property sheet, replace the sample comps on Sold Comps with your own, and this sheet updates itself. Type your suggested list price in B7 and your reasoning in B8.</v>
      </c>
    </row>
    <row r="4">
      <c r="A4" t="str">
        <v>Low end of range (lowest adjusted comp)</v>
      </c>
      <c r="B4" s="1">
        <f>MIN('Sold Comps'!T8:T13)</f>
        <v>495500</v>
      </c>
    </row>
    <row r="5">
      <c r="A5" t="str">
        <v>High end of range (highest adjusted comp)</v>
      </c>
      <c r="B5" s="1">
        <f>MAX('Sold Comps'!T8:T13)</f>
        <v>525800</v>
      </c>
    </row>
    <row r="6">
      <c r="A6" t="str">
        <v>Average adjusted price</v>
      </c>
      <c r="B6" s="1">
        <f>ROUND(AVERAGE('Sold Comps'!T8:T13),-3)</f>
        <v>511000</v>
      </c>
    </row>
    <row r="7">
      <c r="A7" t="str">
        <v>Suggested list price</v>
      </c>
      <c r="B7" s="1">
        <v>519000</v>
      </c>
    </row>
    <row r="8">
      <c r="A8" t="str">
        <v>Reasoning (2-3 sentences)</v>
      </c>
      <c r="B8" t="str">
        <v>Subject is in better condition than most comps and inventory is thin, so we recommend the upper half of the range.</v>
      </c>
    </row>
    <row r="9">
      <c r="A9" t="str">
        <v>Expected days on market (comp average)</v>
      </c>
      <c r="B9">
        <f>ROUND(AVERAGE('Sold Comps'!L8:L13),0)</f>
        <v>23</v>
      </c>
    </row>
  </sheetData>
  <ignoredErrors>
    <ignoredError numberStoredAsText="1" sqref="A1:B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Subject Property</vt:lpstr>
      <vt:lpstr>Sold Comps</vt:lpstr>
      <vt:lpstr>Active &amp; Pending</vt:lpstr>
      <vt:lpstr>Price Range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